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<sst xmlns="http://schemas.openxmlformats.org/spreadsheetml/2006/main" count="125" uniqueCount="122">
  <si>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</si>
  <si>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</si>
  <si>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</si>
  <si>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</si>
  <si>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</si>
  <si>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</si>
  <si>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</si>
  <si>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</si>
  <si>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</si>
  <si>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</si>
  <si>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</si>
  <si>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</si>
  <si>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</si>
  <si>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</si>
  <si>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</si>
  <si>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</si>
  <si>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</si>
  <si>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</si>
  <si>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</si>
  <si>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</si>
  <si>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</si>
  <si>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</si>
  <si>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</si>
  <si>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</si>
  <si>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</si>
  <si>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</si>
  <si>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</si>
  <si>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</si>
  <si>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</si>
  <si>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</si>
  <si>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</si>
  <si>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</si>
  <si>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</si>
  <si>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</si>
  <si>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</si>
  <si>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</si>
  <si>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</si>
  <si>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</si>
  <si>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</si>
  <si>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</si>
  <si>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</si>
  <si>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</si>
  <si>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</si>
  <si>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</si>
  <si>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</si>
  <si>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</si>
  <si>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</si>
  <si>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</si>
  <si>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</si>
  <si>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</si>
  <si>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</si>
  <si>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</si>
  <si>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</si>
  <si>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</si>
  <si>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</si>
  <si>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</si>
  <si>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</si>
  <si>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</si>
  <si>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</si>
  <si>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</si>
  <si>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</si>
  <si>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</si>
  <si>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</si>
  <si>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</si>
  <si>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</si>
  <si>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</si>
  <si>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</si>
  <si>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</si>
  <si>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</si>
  <si>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</si>
  <si>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</si>
  <si>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</si>
  <si>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</si>
  <si>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</si>
  <si>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</si>
  <si>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</si>
  <si>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</si>
  <si>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</si>
  <si>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</si>
  <si>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</si>
  <si>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</si>
  <si>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</si>
  <si>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</si>
  <si>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</si>
  <si>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</si>
  <si>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</si>
  <si>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</si>
  <si>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</si>
  <si>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</si>
  <si>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</si>
  <si>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</si>
  <si>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</si>
  <si>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</si>
  <si>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</si>
  <si>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</si>
  <si>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</si>
  <si>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</si>
  <si>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</si>
  <si>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</si>
  <si>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</si>
  <si>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</si>
  <si>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</si>
  <si>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</si>
  <si>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</si>
  <si>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</si>
  <si>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</si>
  <si>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</si>
  <si>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</si>
  <si>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</si>
  <si>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</si>
  <si>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</si>
  <si>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</si>
  <si>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</si>
  <si>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</si>
  <si>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</si>
  <si>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</si>
  <si>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</si>
  <si>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</si>
  <si>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</si>
  <si>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</si>
  <si>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Капітальний ремонт внутрішньоквартального проїзду від буд. Горького 130 до буд. Різдвяна 115 в м. Черкаси</t>
  </si>
  <si>
    <t>Профінансовано станом на 22.09.16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</si>
</sst>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7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91" sqref="AJ91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121</v>
      </c>
      <c r="I4" s="84" t="s">
        <v>41</v>
      </c>
      <c r="J4" s="84" t="s">
        <v>119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108693809.98</v>
      </c>
      <c r="I8" s="71">
        <f>H8/D8*100</f>
        <v>73.97122518937401</v>
      </c>
      <c r="J8" s="71">
        <f>H8/(L8+M8+N8+O8+P8+Q8+R8+N25+O25+P25+Q25+R25+S8+S25+T8)*100</f>
        <v>96.88537863307815</v>
      </c>
      <c r="K8" s="64">
        <f>K9+K17</f>
        <v>2770974.529999998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28414045.400000002</v>
      </c>
      <c r="I9" s="45">
        <f>H9/D9*100</f>
        <v>71.48769512780386</v>
      </c>
      <c r="J9" s="45">
        <f>H9/(L9+M9+N9+O9+P9+Q9+R9+S9+T9+M17+N17+O17+P17+Q17+R17+S17+T17)*100</f>
        <v>91.11440513355478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93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93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93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9092293.120000001</v>
      </c>
      <c r="I17" s="46">
        <f t="shared" si="3"/>
        <v>74.49218905921005</v>
      </c>
      <c r="J17" s="92">
        <f>H17/(L17+M17+N17+O17+P17+Q17+R17+S17+T17)*100</f>
        <v>76.95924949511299</v>
      </c>
      <c r="K17" s="72">
        <f>L17+M17+N17+O17+P17+Q17+R17+S17+T17-H17</f>
        <v>2722132.2799999993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</f>
        <v>3959555.8000000007</v>
      </c>
      <c r="I18" s="47">
        <f>H18/D18*100</f>
        <v>87.72694804475464</v>
      </c>
      <c r="J18" s="9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9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</f>
        <v>937092.1500000001</v>
      </c>
      <c r="I21" s="47">
        <f t="shared" si="3"/>
        <v>91.05938684287243</v>
      </c>
      <c r="J21" s="9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80279764.58</v>
      </c>
      <c r="I25" s="45">
        <f>H25/D25*100</f>
        <v>74.89210111849945</v>
      </c>
      <c r="J25" s="69">
        <f>H25/(L25+M25+N25+O25+P25+Q25+R25+S25+T25)*100</f>
        <v>89.33737649801077</v>
      </c>
      <c r="K25" s="52">
        <f>L25+M25+N25+O25+P25+Q25+R25+S25+T25-H25</f>
        <v>9581576.469999999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2" ref="I28:I42"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2"/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 t="shared" si="12"/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27000+462000+207958.72</f>
        <v>696958.72</v>
      </c>
      <c r="I31" s="46">
        <f t="shared" si="12"/>
        <v>99.56553142857143</v>
      </c>
      <c r="J31" s="68">
        <f t="shared" si="10"/>
        <v>99.56553142857143</v>
      </c>
      <c r="K31" s="52">
        <f t="shared" si="7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54" t="s">
        <v>120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>
        <f>30000</f>
        <v>30000</v>
      </c>
      <c r="I32" s="46">
        <f t="shared" si="12"/>
        <v>5.545286506469501</v>
      </c>
      <c r="J32" s="68">
        <f t="shared" si="10"/>
        <v>12</v>
      </c>
      <c r="K32" s="52">
        <f>L32+M32+N32+O32+P32+Q32+R32+S32+T32-H32</f>
        <v>220000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 t="shared" si="12"/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 t="shared" si="12"/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t="shared" si="12"/>
        <v>98.7573304347826</v>
      </c>
      <c r="J35" s="68">
        <f t="shared" si="10"/>
        <v>113.37252807586724</v>
      </c>
      <c r="K35" s="52">
        <f t="shared" si="7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</f>
        <v>34198791.160000004</v>
      </c>
      <c r="I37" s="46">
        <f t="shared" si="12"/>
        <v>69.40591562657787</v>
      </c>
      <c r="J37" s="68">
        <f t="shared" si="10"/>
        <v>84.99001881203762</v>
      </c>
      <c r="K37" s="52">
        <f t="shared" si="7"/>
        <v>6039805.839999996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173000+900000+31000+900000+32000+1100000+32000+500000+21466.9+43601.11+16760.29+377319.01+6388+22832.54+435000</f>
        <v>4591367.85</v>
      </c>
      <c r="I39" s="46">
        <f t="shared" si="12"/>
        <v>71.965013322884</v>
      </c>
      <c r="J39" s="68">
        <f t="shared" si="10"/>
        <v>71.965013322884</v>
      </c>
      <c r="K39" s="52">
        <f t="shared" si="7"/>
        <v>1788632.1500000004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>
        <f>30000</f>
        <v>30000</v>
      </c>
      <c r="I42" s="46">
        <f t="shared" si="12"/>
        <v>33.42245989304813</v>
      </c>
      <c r="J42" s="68">
        <f t="shared" si="10"/>
        <v>33.42245989304813</v>
      </c>
      <c r="K42" s="52">
        <f t="shared" si="7"/>
        <v>59760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47647748.4</v>
      </c>
      <c r="I47" s="65">
        <f>H47/D47*100</f>
        <v>49.9189036684765</v>
      </c>
      <c r="J47" s="65">
        <f>H48/(L48+M48+N48+O48+P48+Q48+R48+S48+T48)*100</f>
        <v>72.31888457347303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47647748.4</v>
      </c>
      <c r="I48" s="48">
        <f>H48/D48*100</f>
        <v>49.9189036684765</v>
      </c>
      <c r="J48" s="69">
        <f>H48/(L48+M48+N48+O48+P48+Q48+R48+S48+T48)*100</f>
        <v>72.31888457347303</v>
      </c>
      <c r="K48" s="52">
        <f>L48+M48+N48+O48+P48+Q48+R48+S48+T48-H48</f>
        <v>18237875.64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8">
        <f>H54/(L54+M54+N54+O54+P54+Q54+R54+S54+T54)*100</f>
        <v>80.82731572561399</v>
      </c>
      <c r="K54" s="52">
        <f t="shared" si="7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1453283.2+635176.8+818106.4+14056.21+491000+10144+7457.9</f>
        <v>3429224.51</v>
      </c>
      <c r="I78" s="46">
        <f>H78/D78*100</f>
        <v>87.34227422965412</v>
      </c>
      <c r="J78" s="68">
        <f>H78/(L78+M78+N78+O78+P78+Q78+R78+S78+T78)*100</f>
        <v>92.12919245680837</v>
      </c>
      <c r="K78" s="52">
        <f t="shared" si="7"/>
        <v>292966.4900000002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1000000-749150-100000-150850-180000-24000</f>
        <v>-204000</v>
      </c>
      <c r="U78" s="59">
        <f>1000000-1000000+24000</f>
        <v>24000</v>
      </c>
      <c r="V78" s="59">
        <f>1325950+1000000-1000000-550500-88109-687341+180000</f>
        <v>180000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1400000+4300000+1082142+1437858+23357.42</f>
        <v>8243357.42</v>
      </c>
      <c r="I85" s="46">
        <f>H85/D85*100</f>
        <v>71.06342603448276</v>
      </c>
      <c r="J85" s="68">
        <f>H85/(L85+M85+N85+O85+P85+Q85+R85+S85+T85)*100</f>
        <v>99.99220548277535</v>
      </c>
      <c r="K85" s="52">
        <f t="shared" si="7"/>
        <v>642.5800000000745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f>2000000+24000</f>
        <v>2024000</v>
      </c>
      <c r="U85" s="59">
        <f>1300000+1000000-24000</f>
        <v>2276000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13429+7850000+306023.62+885285.6+1757858.8+137329.67+2000000+3430424.4+44980.76+1526696.4+20069.81+1128035.73+685593.6+10647.49+148666.8</f>
        <v>19945041.68</v>
      </c>
      <c r="I88" s="46">
        <f>H88/D88*100</f>
        <v>99.7252084</v>
      </c>
      <c r="J88" s="68">
        <f>H88/(L88+M88+N88+O88+P88+Q88+R88+S88+T88)*100</f>
        <v>99.7252084</v>
      </c>
      <c r="K88" s="52">
        <f t="shared" si="7"/>
        <v>54958.3200000003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f>139785.59+164838.36</f>
        <v>304623.94999999995</v>
      </c>
      <c r="I96" s="46">
        <f>H96/D96*100</f>
        <v>56.62155204460966</v>
      </c>
      <c r="J96" s="68">
        <f>H96/(L96+M96+N96+O96+P96+Q96+R96+S96+T96)*100</f>
        <v>89.5952794117647</v>
      </c>
      <c r="K96" s="52">
        <f t="shared" si="18"/>
        <v>35376.05000000005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>
        <f>180000</f>
        <v>180000</v>
      </c>
      <c r="U96" s="59"/>
      <c r="V96" s="59">
        <f>378000-180000</f>
        <v>198000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156341558.38</v>
      </c>
      <c r="I101" s="44">
        <f>H101/D101*100</f>
        <v>64.49974403729337</v>
      </c>
      <c r="J101" s="44">
        <f>H101/(L101+M101+N101+O101+P101+Q101+R101+S101+T101)*100</f>
        <v>83.63553105332558</v>
      </c>
      <c r="K101" s="52">
        <f t="shared" si="18"/>
        <v>30590426.639999986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2016-09-22T13:05:09Z</dcterms:modified>
  <cp:category/>
  <cp:version/>
  <cp:contentType/>
  <cp:contentStatus/>
</cp:coreProperties>
</file>